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auf989\OneDrive - Dentsply Sirona\My Documents\Literature\Slurry Control Worksheets\English\"/>
    </mc:Choice>
  </mc:AlternateContent>
  <workbookProtection workbookPassword="DA71" lockStructure="1"/>
  <bookViews>
    <workbookView xWindow="12" yWindow="120" windowWidth="7728" windowHeight="8088"/>
  </bookViews>
  <sheets>
    <sheet name="Sheet1" sheetId="1" r:id="rId1"/>
  </sheets>
  <definedNames>
    <definedName name="_xlnm.Print_Area" localSheetId="0">Sheet1!$A$1:$L$50</definedName>
  </definedNames>
  <calcPr calcId="152511"/>
</workbook>
</file>

<file path=xl/calcChain.xml><?xml version="1.0" encoding="utf-8"?>
<calcChain xmlns="http://schemas.openxmlformats.org/spreadsheetml/2006/main">
  <c r="D22" i="1" l="1"/>
  <c r="I13" i="1" l="1"/>
  <c r="D19" i="1"/>
  <c r="D20" i="1"/>
  <c r="D21" i="1"/>
  <c r="D14" i="1" l="1"/>
  <c r="C12" i="1"/>
  <c r="C13" i="1"/>
  <c r="J37" i="1" l="1"/>
  <c r="I37" i="1"/>
  <c r="I23" i="1" l="1"/>
  <c r="K33" i="1" s="1"/>
  <c r="J33" i="1"/>
  <c r="I33" i="1"/>
  <c r="I18" i="1"/>
  <c r="D25" i="1" s="1"/>
  <c r="D24" i="1" l="1"/>
  <c r="D32" i="1"/>
  <c r="E33" i="1" s="1"/>
  <c r="D26" i="1"/>
  <c r="D28" i="1" s="1"/>
  <c r="D27" i="1" l="1"/>
  <c r="D33" i="1" s="1"/>
  <c r="D34" i="1" s="1"/>
  <c r="D30" i="1"/>
  <c r="K37" i="1" s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<sst xmlns="http://schemas.openxmlformats.org/spreadsheetml/2006/main" count="106" uniqueCount="100">
  <si>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</si>
  <si>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</si>
  <si>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</si>
  <si>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</si>
  <si>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</si>
  <si>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</si>
  <si>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</si>
  <si>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</si>
  <si>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</si>
  <si>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</si>
  <si>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</si>
  <si>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</si>
  <si>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</si>
  <si>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</si>
  <si>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</si>
  <si>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</si>
  <si>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</si>
  <si>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</si>
  <si>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</si>
  <si>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</si>
  <si>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</si>
  <si>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</si>
  <si>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</si>
  <si>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</si>
  <si>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</si>
  <si>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</si>
  <si>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</si>
  <si>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</si>
  <si>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</si>
  <si>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</si>
  <si>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</si>
  <si>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</si>
  <si>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</si>
  <si>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</si>
  <si>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</si>
  <si>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Binder Solids Difference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</si>
  <si>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</si>
  <si>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</si>
  <si>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</si>
  <si>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</si>
  <si>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</si>
  <si>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</si>
  <si>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</si>
  <si>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</si>
  <si>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</si>
  <si>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</si>
  <si>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</si>
  <si>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</si>
  <si>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</si>
  <si>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</si>
  <si>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</si>
  <si>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</si>
  <si>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</si>
  <si>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</si>
  <si>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</si>
  <si>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</si>
  <si>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</si>
  <si>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</si>
  <si>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</si>
  <si>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</si>
  <si>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</si>
  <si>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</si>
  <si>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</si>
  <si>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</si>
  <si>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</si>
  <si>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</si>
  <si>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</si>
  <si>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</si>
  <si>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</si>
  <si>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</si>
  <si>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</si>
  <si>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</si>
  <si>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</si>
  <si>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</si>
  <si>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</si>
  <si>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</si>
  <si>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</si>
  <si>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</si>
  <si>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</si>
  <si>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</si>
  <si>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</si>
  <si>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</si>
  <si>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</si>
  <si>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</si>
  <si>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</si>
  <si>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</si>
  <si>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</si>
  <si>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</si>
  <si>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</si>
  <si>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</si>
  <si>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</si>
  <si>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</si>
  <si>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</si>
  <si>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</si>
  <si>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</si>
  <si>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</si>
  <si>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</si>
  <si>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EHT Binder</t>
  </si>
  <si>
    <t>Binder Solids (recommended target 37.5-38.5)</t>
  </si>
  <si>
    <t>Issue Date: 070218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</si>
</sst>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C11" sqref="C11"/>
    </sheetView>
  </sheetViews>
  <sheetFormatPr defaultColWidth="0" defaultRowHeight="16.2" zeroHeight="1" x14ac:dyDescent="0.25"/>
  <cols>
    <col min="1" max="1" width="5.6640625" style="16" customWidth="1"/>
    <col min="2" max="2" width="5.6640625" style="48" customWidth="1"/>
    <col min="3" max="3" width="62" style="48" bestFit="1" customWidth="1"/>
    <col min="4" max="4" width="10.6640625" style="48" customWidth="1"/>
    <col min="5" max="5" width="13.109375" style="48" customWidth="1"/>
    <col min="6" max="7" width="5.6640625" style="49" customWidth="1"/>
    <col min="8" max="8" width="34.5546875" style="50" customWidth="1"/>
    <col min="9" max="12" width="10.6640625" style="49" customWidth="1"/>
    <col min="13" max="16384" width="0" style="13" hidden="1"/>
  </cols>
  <sheetData>
    <row r="1" spans="1:12" s="12" customFormat="1" ht="45.75" customHeight="1" x14ac:dyDescent="0.25">
      <c r="A1" s="52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6.2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5.8" x14ac:dyDescent="0.25">
      <c r="A3" s="55" t="s">
        <v>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8.600000000000001" x14ac:dyDescent="0.25">
      <c r="A4" s="56" t="s">
        <v>12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8.600000000000001" x14ac:dyDescent="0.25">
      <c r="A5" s="56" t="s">
        <v>13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8.60000000000000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8.60000000000000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8.600000000000001" hidden="1" x14ac:dyDescent="0.25">
      <c r="A8" s="14"/>
      <c r="B8" s="14"/>
      <c r="C8" s="15" t="s">
        <v>95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8.600000000000001" hidden="1" x14ac:dyDescent="0.25">
      <c r="A9" s="14"/>
      <c r="B9" s="14"/>
      <c r="C9" s="15" t="s">
        <v>80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8.600000000000001" x14ac:dyDescent="0.25">
      <c r="A10" s="16" t="s">
        <v>0</v>
      </c>
      <c r="B10" s="17" t="s">
        <v>48</v>
      </c>
      <c r="C10" s="15"/>
      <c r="D10" s="14"/>
      <c r="E10" s="14"/>
      <c r="F10" s="18" t="s">
        <v>14</v>
      </c>
      <c r="G10" s="19" t="s">
        <v>89</v>
      </c>
      <c r="H10" s="20"/>
      <c r="I10" s="20"/>
      <c r="J10" s="14"/>
      <c r="K10" s="14"/>
      <c r="L10" s="14"/>
    </row>
    <row r="11" spans="1:12" s="21" customFormat="1" ht="17.25" customHeight="1" x14ac:dyDescent="0.25">
      <c r="B11" s="22" t="s">
        <v>18</v>
      </c>
      <c r="C11" s="51" t="s">
        <v>95</v>
      </c>
      <c r="D11" s="23"/>
      <c r="E11" s="24"/>
      <c r="F11" s="18"/>
      <c r="G11" s="25" t="s">
        <v>55</v>
      </c>
      <c r="H11" s="25" t="s">
        <v>91</v>
      </c>
      <c r="I11" s="9">
        <v>155</v>
      </c>
      <c r="J11" s="24"/>
      <c r="K11" s="24"/>
      <c r="L11" s="24"/>
    </row>
    <row r="12" spans="1:12" s="21" customFormat="1" ht="17.25" customHeight="1" x14ac:dyDescent="0.25">
      <c r="A12" s="16"/>
      <c r="B12" s="22" t="s">
        <v>19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57</v>
      </c>
      <c r="H12" s="25" t="s">
        <v>92</v>
      </c>
      <c r="I12" s="9">
        <v>314.61</v>
      </c>
      <c r="J12" s="24"/>
      <c r="K12" s="24"/>
      <c r="L12" s="24"/>
    </row>
    <row r="13" spans="1:12" s="21" customFormat="1" ht="17.25" customHeight="1" x14ac:dyDescent="0.25">
      <c r="A13" s="16"/>
      <c r="B13" s="26" t="s">
        <v>20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59</v>
      </c>
      <c r="H13" s="20" t="s">
        <v>64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5">
      <c r="A14" s="16"/>
      <c r="B14" s="27" t="s">
        <v>79</v>
      </c>
      <c r="C14" s="24" t="s">
        <v>21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15</v>
      </c>
      <c r="G14" s="19" t="s">
        <v>90</v>
      </c>
      <c r="H14" s="20"/>
      <c r="I14" s="20"/>
      <c r="J14" s="24"/>
      <c r="K14" s="24"/>
      <c r="L14" s="24"/>
    </row>
    <row r="15" spans="1:12" s="21" customFormat="1" ht="17.25" customHeight="1" x14ac:dyDescent="0.25">
      <c r="A15" s="16" t="s">
        <v>1</v>
      </c>
      <c r="B15" s="17" t="s">
        <v>49</v>
      </c>
      <c r="C15" s="24"/>
      <c r="D15" s="28"/>
      <c r="E15" s="24"/>
      <c r="F15" s="18"/>
      <c r="G15" s="25" t="s">
        <v>62</v>
      </c>
      <c r="H15" s="25" t="s">
        <v>56</v>
      </c>
      <c r="I15" s="11">
        <v>0.44</v>
      </c>
      <c r="J15" s="28"/>
      <c r="K15" s="28"/>
      <c r="L15" s="24"/>
    </row>
    <row r="16" spans="1:12" s="21" customFormat="1" ht="17.25" customHeight="1" x14ac:dyDescent="0.25">
      <c r="A16" s="16"/>
      <c r="B16" s="29" t="s">
        <v>22</v>
      </c>
      <c r="C16" s="29" t="s">
        <v>98</v>
      </c>
      <c r="D16" s="5">
        <v>38</v>
      </c>
      <c r="E16" s="24"/>
      <c r="F16" s="18"/>
      <c r="G16" s="25" t="s">
        <v>63</v>
      </c>
      <c r="H16" s="25" t="s">
        <v>58</v>
      </c>
      <c r="I16" s="11">
        <v>10.17</v>
      </c>
      <c r="J16" s="24"/>
      <c r="K16" s="24"/>
      <c r="L16" s="24"/>
    </row>
    <row r="17" spans="1:12" s="21" customFormat="1" ht="17.25" customHeight="1" x14ac:dyDescent="0.25">
      <c r="A17" s="16"/>
      <c r="B17" s="29" t="s">
        <v>23</v>
      </c>
      <c r="C17" s="29" t="s">
        <v>10</v>
      </c>
      <c r="D17" s="5">
        <v>61</v>
      </c>
      <c r="E17" s="24"/>
      <c r="F17" s="18"/>
      <c r="G17" s="25" t="s">
        <v>75</v>
      </c>
      <c r="H17" s="25" t="s">
        <v>60</v>
      </c>
      <c r="I17" s="9">
        <v>7.5</v>
      </c>
      <c r="J17" s="24"/>
      <c r="K17" s="24"/>
      <c r="L17" s="24"/>
    </row>
    <row r="18" spans="1:12" s="21" customFormat="1" ht="17.25" customHeight="1" x14ac:dyDescent="0.25">
      <c r="A18" s="16" t="s">
        <v>2</v>
      </c>
      <c r="B18" s="17" t="s">
        <v>50</v>
      </c>
      <c r="C18" s="24"/>
      <c r="D18" s="28"/>
      <c r="E18" s="24"/>
      <c r="F18" s="18"/>
      <c r="G18" s="20" t="s">
        <v>86</v>
      </c>
      <c r="H18" s="20" t="s">
        <v>61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5">
      <c r="A19" s="16"/>
      <c r="B19" s="30" t="s">
        <v>24</v>
      </c>
      <c r="C19" s="30" t="s">
        <v>87</v>
      </c>
      <c r="D19" s="6">
        <f>I13</f>
        <v>1.5961000000000001</v>
      </c>
      <c r="E19" s="24"/>
      <c r="F19" s="16" t="s">
        <v>16</v>
      </c>
      <c r="G19" s="17" t="s">
        <v>17</v>
      </c>
      <c r="H19" s="24"/>
      <c r="I19" s="24"/>
      <c r="J19" s="3"/>
      <c r="K19" s="3"/>
      <c r="L19" s="24"/>
    </row>
    <row r="20" spans="1:12" s="21" customFormat="1" ht="17.25" customHeight="1" x14ac:dyDescent="0.25">
      <c r="A20" s="16"/>
      <c r="B20" s="30" t="s">
        <v>25</v>
      </c>
      <c r="C20" s="30" t="s">
        <v>88</v>
      </c>
      <c r="D20" s="6">
        <f>I18</f>
        <v>72.559095580678317</v>
      </c>
      <c r="E20" s="24"/>
      <c r="G20" s="31" t="s">
        <v>65</v>
      </c>
      <c r="H20" s="31" t="s">
        <v>93</v>
      </c>
      <c r="I20" s="2">
        <v>9.4499999999999993</v>
      </c>
      <c r="J20" s="24"/>
      <c r="K20" s="24"/>
      <c r="L20" s="24"/>
    </row>
    <row r="21" spans="1:12" s="21" customFormat="1" ht="17.25" customHeight="1" x14ac:dyDescent="0.25">
      <c r="A21" s="16"/>
      <c r="B21" s="32" t="s">
        <v>26</v>
      </c>
      <c r="C21" s="30" t="s">
        <v>73</v>
      </c>
      <c r="D21" s="7">
        <f>I23</f>
        <v>1.1600000000000001</v>
      </c>
      <c r="E21" s="24"/>
      <c r="F21" s="33"/>
      <c r="G21" s="31" t="s">
        <v>66</v>
      </c>
      <c r="H21" s="31" t="s">
        <v>94</v>
      </c>
      <c r="I21" s="1">
        <v>21.05</v>
      </c>
      <c r="J21" s="24"/>
      <c r="K21" s="24"/>
      <c r="L21" s="24"/>
    </row>
    <row r="22" spans="1:12" s="21" customFormat="1" ht="17.25" customHeight="1" x14ac:dyDescent="0.25">
      <c r="A22" s="16"/>
      <c r="B22" s="27" t="s">
        <v>27</v>
      </c>
      <c r="C22" s="24" t="s">
        <v>9</v>
      </c>
      <c r="D22" s="28">
        <f>108.6*D21-99.14</f>
        <v>26.836000000000013</v>
      </c>
      <c r="E22" s="24"/>
      <c r="F22" s="33"/>
      <c r="G22" s="31" t="s">
        <v>67</v>
      </c>
      <c r="H22" s="31" t="s">
        <v>72</v>
      </c>
      <c r="I22" s="1">
        <v>10</v>
      </c>
      <c r="J22" s="28"/>
      <c r="K22" s="28"/>
      <c r="L22" s="24"/>
    </row>
    <row r="23" spans="1:12" s="21" customFormat="1" ht="17.25" customHeight="1" x14ac:dyDescent="0.25">
      <c r="A23" s="16" t="s">
        <v>3</v>
      </c>
      <c r="B23" s="17" t="s">
        <v>51</v>
      </c>
      <c r="C23" s="24"/>
      <c r="D23" s="28"/>
      <c r="E23" s="24"/>
      <c r="F23" s="33"/>
      <c r="G23" s="24" t="s">
        <v>71</v>
      </c>
      <c r="H23" s="24" t="s">
        <v>68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5">
      <c r="A24" s="16"/>
      <c r="B24" s="27"/>
      <c r="C24" s="24" t="s">
        <v>29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5">
      <c r="A25" s="16"/>
      <c r="B25" s="27"/>
      <c r="C25" s="24" t="s">
        <v>30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5">
      <c r="A26" s="16"/>
      <c r="B26" s="27"/>
      <c r="C26" s="24" t="s">
        <v>31</v>
      </c>
      <c r="D26" s="28">
        <f>(D25/(100-D22))*100</f>
        <v>37.506019926906248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5">
      <c r="A27" s="16"/>
      <c r="B27" s="27"/>
      <c r="C27" s="24" t="s">
        <v>32</v>
      </c>
      <c r="D27" s="28">
        <f>(D24*D26)/100</f>
        <v>49.89028954488974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5">
      <c r="A28" s="16"/>
      <c r="B28" s="27"/>
      <c r="C28" s="24" t="s">
        <v>31</v>
      </c>
      <c r="D28" s="28">
        <f>(D26/1)</f>
        <v>37.506019926906248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5">
      <c r="A29" s="16"/>
      <c r="B29" s="24"/>
      <c r="C29" s="24" t="s">
        <v>33</v>
      </c>
      <c r="D29" s="28">
        <f>(D24*D28)/100</f>
        <v>49.89028954488974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5">
      <c r="A30" s="16"/>
      <c r="B30" s="27" t="s">
        <v>28</v>
      </c>
      <c r="C30" s="24" t="s">
        <v>10</v>
      </c>
      <c r="D30" s="28">
        <f>100-D28</f>
        <v>62.493980073093752</v>
      </c>
      <c r="E30" s="24"/>
      <c r="F30" s="33"/>
      <c r="J30" s="3"/>
      <c r="K30" s="3"/>
      <c r="L30" s="24"/>
    </row>
    <row r="31" spans="1:12" s="21" customFormat="1" ht="17.25" customHeight="1" x14ac:dyDescent="0.25">
      <c r="A31" s="16" t="s">
        <v>4</v>
      </c>
      <c r="B31" s="17" t="s">
        <v>52</v>
      </c>
      <c r="C31" s="24"/>
      <c r="D31" s="28"/>
      <c r="E31" s="24"/>
      <c r="F31" s="33"/>
      <c r="G31" s="57" t="s">
        <v>6</v>
      </c>
      <c r="H31" s="58"/>
      <c r="I31" s="61" t="s">
        <v>7</v>
      </c>
      <c r="J31" s="62"/>
      <c r="K31" s="63" t="s">
        <v>8</v>
      </c>
      <c r="L31" s="24"/>
    </row>
    <row r="32" spans="1:12" s="21" customFormat="1" ht="17.25" customHeight="1" thickBot="1" x14ac:dyDescent="0.3">
      <c r="A32" s="16"/>
      <c r="B32" s="27" t="s">
        <v>34</v>
      </c>
      <c r="C32" s="24" t="s">
        <v>35</v>
      </c>
      <c r="D32" s="28">
        <f>D22-D16</f>
        <v>-11.163999999999987</v>
      </c>
      <c r="E32" s="24"/>
      <c r="F32" s="24"/>
      <c r="G32" s="59"/>
      <c r="H32" s="60"/>
      <c r="I32" s="34" t="s">
        <v>76</v>
      </c>
      <c r="J32" s="34" t="s">
        <v>77</v>
      </c>
      <c r="K32" s="64"/>
      <c r="L32" s="24"/>
    </row>
    <row r="33" spans="1:12" s="21" customFormat="1" ht="17.25" customHeight="1" thickBot="1" x14ac:dyDescent="0.3">
      <c r="A33" s="16"/>
      <c r="B33" s="27" t="s">
        <v>36</v>
      </c>
      <c r="C33" s="24" t="s">
        <v>37</v>
      </c>
      <c r="D33" s="35">
        <f>IF(D32&gt;1,(D32*D27)/D16,0)</f>
        <v>0</v>
      </c>
      <c r="E33" s="24" t="str">
        <f>IF(D32&lt;-1, "Evaporate", 0)</f>
        <v>Evaporate</v>
      </c>
      <c r="F33" s="24"/>
      <c r="G33" s="61" t="s">
        <v>9</v>
      </c>
      <c r="H33" s="62"/>
      <c r="I33" s="36">
        <f>+D16-1</f>
        <v>37</v>
      </c>
      <c r="J33" s="36">
        <f>+D16+1</f>
        <v>39</v>
      </c>
      <c r="K33" s="36">
        <f>D22</f>
        <v>26.836000000000013</v>
      </c>
      <c r="L33" s="24"/>
    </row>
    <row r="34" spans="1:12" s="21" customFormat="1" ht="17.25" hidden="1" customHeight="1" x14ac:dyDescent="0.25">
      <c r="A34" s="16"/>
      <c r="B34" s="27"/>
      <c r="C34" s="24" t="s">
        <v>39</v>
      </c>
      <c r="D34" s="28">
        <f>D24+D33</f>
        <v>133.01941832836067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5">
      <c r="A35" s="16"/>
      <c r="B35" s="27"/>
      <c r="C35" s="24" t="s">
        <v>40</v>
      </c>
      <c r="D35" s="28">
        <f>D29+D33</f>
        <v>49.89028954488974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5">
      <c r="A36" s="16"/>
      <c r="B36" s="27"/>
      <c r="C36" s="24" t="s">
        <v>41</v>
      </c>
      <c r="D36" s="28">
        <f>(D35/D34)*100</f>
        <v>37.506019926906255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5">
      <c r="A37" s="16"/>
      <c r="B37" s="27" t="s">
        <v>38</v>
      </c>
      <c r="C37" s="24" t="s">
        <v>78</v>
      </c>
      <c r="D37" s="28">
        <f>100-D36</f>
        <v>62.493980073093745</v>
      </c>
      <c r="E37" s="24"/>
      <c r="F37" s="24"/>
      <c r="G37" s="61" t="s">
        <v>10</v>
      </c>
      <c r="H37" s="62"/>
      <c r="I37" s="36">
        <f>D17-1</f>
        <v>60</v>
      </c>
      <c r="J37" s="36">
        <f>D17+1</f>
        <v>62</v>
      </c>
      <c r="K37" s="36">
        <f>D30</f>
        <v>62.493980073093752</v>
      </c>
      <c r="L37" s="24"/>
    </row>
    <row r="38" spans="1:12" s="21" customFormat="1" ht="17.25" customHeight="1" x14ac:dyDescent="0.25">
      <c r="A38" s="16" t="s">
        <v>5</v>
      </c>
      <c r="B38" s="17" t="s">
        <v>53</v>
      </c>
      <c r="C38" s="24"/>
      <c r="D38" s="28"/>
      <c r="E38" s="24"/>
      <c r="F38" s="24"/>
      <c r="L38" s="24"/>
    </row>
    <row r="39" spans="1:12" s="21" customFormat="1" ht="17.25" customHeight="1" thickBot="1" x14ac:dyDescent="0.3">
      <c r="A39" s="16"/>
      <c r="B39" s="39" t="s">
        <v>85</v>
      </c>
      <c r="C39" s="20" t="s">
        <v>43</v>
      </c>
      <c r="D39" s="10">
        <f>D37/D17</f>
        <v>1.0244914766080941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3">
      <c r="A40" s="16"/>
      <c r="B40" s="39" t="s">
        <v>42</v>
      </c>
      <c r="C40" s="20" t="s">
        <v>44</v>
      </c>
      <c r="D40" s="40">
        <f>IF(D36&lt;(100-D17)-1,(D39-1)*D34,0)</f>
        <v>3.2578419724113346</v>
      </c>
      <c r="E40" s="24"/>
      <c r="F40" s="41" t="s">
        <v>69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5">
      <c r="A41" s="16" t="s">
        <v>11</v>
      </c>
      <c r="B41" s="17" t="s">
        <v>54</v>
      </c>
      <c r="C41" s="24"/>
      <c r="D41" s="28"/>
      <c r="E41" s="24"/>
      <c r="F41" s="24" t="s">
        <v>83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3">
      <c r="A42" s="16"/>
      <c r="B42" s="27" t="s">
        <v>45</v>
      </c>
      <c r="C42" s="24" t="s">
        <v>43</v>
      </c>
      <c r="D42" s="28">
        <f>D36/(100-D17)</f>
        <v>0.96169281863862188</v>
      </c>
      <c r="E42" s="24"/>
      <c r="F42" s="65" t="s">
        <v>96</v>
      </c>
      <c r="G42" s="65"/>
      <c r="H42" s="65"/>
      <c r="I42" s="65"/>
      <c r="J42" s="65"/>
      <c r="K42" s="65"/>
      <c r="L42" s="65"/>
    </row>
    <row r="43" spans="1:12" s="21" customFormat="1" ht="17.25" customHeight="1" thickBot="1" x14ac:dyDescent="0.3">
      <c r="A43" s="16"/>
      <c r="B43" s="27" t="s">
        <v>46</v>
      </c>
      <c r="C43" s="24" t="s">
        <v>47</v>
      </c>
      <c r="D43" s="35">
        <f>IF(D37&lt;D17-1,(D42-1)*D34,0)</f>
        <v>0</v>
      </c>
      <c r="E43" s="24"/>
      <c r="F43" s="65"/>
      <c r="G43" s="65"/>
      <c r="H43" s="65"/>
      <c r="I43" s="65"/>
      <c r="J43" s="65"/>
      <c r="K43" s="65"/>
      <c r="L43" s="65"/>
    </row>
    <row r="44" spans="1:12" s="21" customFormat="1" ht="17.25" customHeight="1" x14ac:dyDescent="0.25">
      <c r="A44" s="16"/>
      <c r="B44" s="43"/>
      <c r="C44" s="43"/>
      <c r="D44" s="43"/>
      <c r="E44" s="24"/>
      <c r="F44" s="24" t="s">
        <v>81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5">
      <c r="A45" s="16"/>
      <c r="B45" s="43"/>
      <c r="C45" s="43"/>
      <c r="D45" s="43"/>
      <c r="E45" s="43"/>
      <c r="F45" s="65" t="s">
        <v>84</v>
      </c>
      <c r="G45" s="65"/>
      <c r="H45" s="65"/>
      <c r="I45" s="65"/>
      <c r="J45" s="65"/>
      <c r="K45" s="65"/>
      <c r="L45" s="65"/>
    </row>
    <row r="46" spans="1:12" s="21" customFormat="1" ht="17.25" customHeight="1" x14ac:dyDescent="0.25">
      <c r="A46" s="16"/>
      <c r="B46" s="43"/>
      <c r="C46" s="43"/>
      <c r="D46" s="43"/>
      <c r="E46" s="43"/>
      <c r="F46" s="65"/>
      <c r="G46" s="65"/>
      <c r="H46" s="65"/>
      <c r="I46" s="65"/>
      <c r="J46" s="65"/>
      <c r="K46" s="65"/>
      <c r="L46" s="65"/>
    </row>
    <row r="47" spans="1:12" s="21" customFormat="1" ht="17.25" customHeight="1" x14ac:dyDescent="0.25">
      <c r="A47" s="45"/>
      <c r="B47" s="24"/>
      <c r="C47" s="24"/>
      <c r="D47" s="24"/>
      <c r="E47" s="43"/>
      <c r="F47" s="42" t="s">
        <v>82</v>
      </c>
      <c r="G47" s="24"/>
      <c r="H47" s="17"/>
      <c r="I47" s="24"/>
      <c r="J47" s="24"/>
      <c r="K47" s="24"/>
      <c r="L47" s="24"/>
    </row>
    <row r="48" spans="1:12" s="21" customFormat="1" x14ac:dyDescent="0.25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7.399999999999999" x14ac:dyDescent="0.25">
      <c r="A49" s="46" t="s">
        <v>99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70</v>
      </c>
    </row>
    <row r="50" spans="1:12" hidden="1" x14ac:dyDescent="0.25"/>
    <row r="51" spans="1:12" hidden="1" x14ac:dyDescent="0.25"/>
    <row r="52" spans="1:12" hidden="1" x14ac:dyDescent="0.25"/>
    <row r="53" spans="1:12" hidden="1" x14ac:dyDescent="0.25"/>
    <row r="54" spans="1:12" hidden="1" x14ac:dyDescent="0.25"/>
    <row r="55" spans="1:12" hidden="1" x14ac:dyDescent="0.25"/>
    <row r="56" spans="1:12" hidden="1" x14ac:dyDescent="0.25"/>
    <row r="57" spans="1:12" hidden="1" x14ac:dyDescent="0.25"/>
    <row r="58" spans="1:12" hidden="1" x14ac:dyDescent="0.25"/>
    <row r="59" spans="1:12" hidden="1" x14ac:dyDescent="0.25"/>
    <row r="60" spans="1:12" hidden="1" x14ac:dyDescent="0.25"/>
    <row r="61" spans="1:12" hidden="1" x14ac:dyDescent="0.25"/>
    <row r="62" spans="1:12" hidden="1" x14ac:dyDescent="0.25"/>
    <row r="63" spans="1:12" hidden="1" x14ac:dyDescent="0.25"/>
    <row r="64" spans="1:1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t="15.75" hidden="1" customHeight="1" x14ac:dyDescent="0.25"/>
  </sheetData>
  <sheetProtection algorithmName="SHA-512" hashValue="nrDHVXC7YMAEpHeVbjV+lDgyoi29krf/LfnBcA9DRDQiV96jiixGyFjqymAsGgoP1GpaNXEWxLxCQwiNAVndMA==" saltValue="8EMJu/BfDgDdvhiMjybtvg==" spinCount="100000" sheet="1" objects="1" scenarios="1" selectLockedCells="1"/>
  <mergeCells count="12">
    <mergeCell ref="G31:H32"/>
    <mergeCell ref="G33:H33"/>
    <mergeCell ref="I31:J31"/>
    <mergeCell ref="K31:K32"/>
    <mergeCell ref="F45:L46"/>
    <mergeCell ref="F42:L43"/>
    <mergeCell ref="G37:H37"/>
    <mergeCell ref="A1:L1"/>
    <mergeCell ref="A2:L2"/>
    <mergeCell ref="A3:L3"/>
    <mergeCell ref="A4:L4"/>
    <mergeCell ref="A5:L5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Rawski, Alisa</cp:lastModifiedBy>
  <cp:lastPrinted>2015-11-09T20:15:37Z</cp:lastPrinted>
  <dcterms:created xsi:type="dcterms:W3CDTF">1999-06-23T17:41:59Z</dcterms:created>
  <dcterms:modified xsi:type="dcterms:W3CDTF">2018-07-02T19:00:39Z</dcterms:modified>
</cp:coreProperties>
</file>